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 E Drive 01-07-2022\Anita Data\Desktop\SAVE FOLDER\MAX\SHALIMAR\1.JAN'23\audit\"/>
    </mc:Choice>
  </mc:AlternateContent>
  <bookViews>
    <workbookView xWindow="-105" yWindow="-105" windowWidth="23250" windowHeight="12450" tabRatio="817"/>
  </bookViews>
  <sheets>
    <sheet name="PROJECT" sheetId="22" r:id="rId1"/>
  </sheets>
  <definedNames>
    <definedName name="_xlnm._FilterDatabase" localSheetId="0" hidden="1">PROJECT!$A$10:$AK$23</definedName>
    <definedName name="_xlnm.Print_Area" localSheetId="0">PROJECT!$A$1:$AH$23</definedName>
    <definedName name="_xlnm.Print_Titles" localSheetId="0">PROJECT!$1:$10</definedName>
  </definedNames>
  <calcPr calcId="162913"/>
</workbook>
</file>

<file path=xl/calcChain.xml><?xml version="1.0" encoding="utf-8"?>
<calcChain xmlns="http://schemas.openxmlformats.org/spreadsheetml/2006/main">
  <c r="Z23" i="22" l="1"/>
  <c r="T23" i="22"/>
  <c r="Y22" i="22"/>
  <c r="N22" i="22"/>
  <c r="Y21" i="22"/>
  <c r="N21" i="22"/>
  <c r="Y20" i="22"/>
  <c r="N20" i="22"/>
  <c r="Y19" i="22"/>
  <c r="N19" i="22"/>
  <c r="Y18" i="22"/>
  <c r="N18" i="22"/>
  <c r="N17" i="22"/>
  <c r="N16" i="22"/>
  <c r="N15" i="22"/>
  <c r="N14" i="22"/>
  <c r="N13" i="22"/>
  <c r="N12" i="22"/>
  <c r="N11" i="22"/>
  <c r="R17" i="22" l="1"/>
  <c r="R20" i="22" l="1"/>
  <c r="R18" i="22"/>
  <c r="R14" i="22"/>
  <c r="R15" i="22"/>
  <c r="R19" i="22"/>
  <c r="R22" i="22"/>
  <c r="R21" i="22"/>
  <c r="R16" i="22"/>
  <c r="R13" i="22"/>
  <c r="R12" i="22"/>
  <c r="W22" i="22" l="1"/>
  <c r="V22" i="22"/>
  <c r="X22" i="22"/>
  <c r="U22" i="22"/>
  <c r="X18" i="22"/>
  <c r="U18" i="22"/>
  <c r="W18" i="22"/>
  <c r="V18" i="22"/>
  <c r="W21" i="22"/>
  <c r="X21" i="22"/>
  <c r="U21" i="22"/>
  <c r="V21" i="22"/>
  <c r="U20" i="22"/>
  <c r="V20" i="22"/>
  <c r="W20" i="22"/>
  <c r="X20" i="22"/>
  <c r="W19" i="22"/>
  <c r="V19" i="22"/>
  <c r="X19" i="22"/>
  <c r="U19" i="22"/>
  <c r="AB19" i="22" l="1"/>
  <c r="AA19" i="22"/>
  <c r="AC19" i="22" s="1"/>
  <c r="AB22" i="22"/>
  <c r="AA22" i="22"/>
  <c r="AC22" i="22" s="1"/>
  <c r="AD22" i="22" s="1"/>
  <c r="AE22" i="22" s="1"/>
  <c r="AB21" i="22"/>
  <c r="AA21" i="22"/>
  <c r="AC21" i="22" s="1"/>
  <c r="AB18" i="22"/>
  <c r="AA18" i="22"/>
  <c r="AC18" i="22" s="1"/>
  <c r="AD18" i="22" s="1"/>
  <c r="AE18" i="22" s="1"/>
  <c r="AB20" i="22"/>
  <c r="AA20" i="22"/>
  <c r="AC20" i="22" s="1"/>
  <c r="AD20" i="22" l="1"/>
  <c r="AE20" i="22" s="1"/>
  <c r="AD21" i="22"/>
  <c r="AE21" i="22" s="1"/>
  <c r="AD19" i="22"/>
  <c r="AE19" i="22" s="1"/>
  <c r="P23" i="22" l="1"/>
  <c r="Y15" i="22" l="1"/>
  <c r="Y17" i="22"/>
  <c r="Y11" i="22"/>
  <c r="Y16" i="22"/>
  <c r="Y12" i="22"/>
  <c r="Y14" i="22"/>
  <c r="Y13" i="22"/>
  <c r="S23" i="22" l="1"/>
  <c r="Y23" i="22"/>
  <c r="R11" i="22"/>
  <c r="V11" i="22" l="1"/>
  <c r="W11" i="22"/>
  <c r="U11" i="22"/>
  <c r="X11" i="22"/>
  <c r="U17" i="22"/>
  <c r="X17" i="22"/>
  <c r="W17" i="22"/>
  <c r="V17" i="22"/>
  <c r="X13" i="22"/>
  <c r="U13" i="22"/>
  <c r="W13" i="22"/>
  <c r="V13" i="22"/>
  <c r="X15" i="22"/>
  <c r="W15" i="22"/>
  <c r="U15" i="22"/>
  <c r="V15" i="22"/>
  <c r="U14" i="22"/>
  <c r="X14" i="22"/>
  <c r="W14" i="22"/>
  <c r="V14" i="22"/>
  <c r="W12" i="22"/>
  <c r="V12" i="22"/>
  <c r="U12" i="22"/>
  <c r="X12" i="22"/>
  <c r="U16" i="22"/>
  <c r="AB16" i="22" s="1"/>
  <c r="X16" i="22"/>
  <c r="W16" i="22"/>
  <c r="V16" i="22"/>
  <c r="AB14" i="22" l="1"/>
  <c r="AA14" i="22"/>
  <c r="AA16" i="22"/>
  <c r="AC16" i="22" s="1"/>
  <c r="AD16" i="22" s="1"/>
  <c r="AE16" i="22" s="1"/>
  <c r="AA13" i="22"/>
  <c r="AC13" i="22" s="1"/>
  <c r="AB13" i="22"/>
  <c r="AA11" i="22"/>
  <c r="AB11" i="22"/>
  <c r="AA12" i="22"/>
  <c r="AC12" i="22" s="1"/>
  <c r="AB12" i="22"/>
  <c r="AB15" i="22"/>
  <c r="AA15" i="22"/>
  <c r="AA17" i="22"/>
  <c r="AB17" i="22"/>
  <c r="AC11" i="22" l="1"/>
  <c r="AD11" i="22" s="1"/>
  <c r="AE11" i="22" s="1"/>
  <c r="AC14" i="22"/>
  <c r="AD14" i="22" s="1"/>
  <c r="AE14" i="22" s="1"/>
  <c r="AC17" i="22"/>
  <c r="AD17" i="22" s="1"/>
  <c r="AE17" i="22" s="1"/>
  <c r="AD12" i="22"/>
  <c r="AE12" i="22" s="1"/>
  <c r="AC15" i="22"/>
  <c r="AD15" i="22" s="1"/>
  <c r="AE15" i="22" s="1"/>
  <c r="AD13" i="22"/>
  <c r="AE13" i="22" s="1"/>
  <c r="Q23" i="22" l="1"/>
  <c r="V23" i="22" l="1"/>
  <c r="X23" i="22"/>
  <c r="W23" i="22"/>
  <c r="R23" i="22"/>
  <c r="U23" i="22" l="1"/>
  <c r="AB23" i="22"/>
  <c r="AA23" i="22" l="1"/>
  <c r="AC23" i="22" l="1"/>
  <c r="AD23" i="22" l="1"/>
  <c r="AE23" i="22"/>
</calcChain>
</file>

<file path=xl/sharedStrings.xml><?xml version="1.0" encoding="utf-8"?>
<sst xmlns="http://schemas.openxmlformats.org/spreadsheetml/2006/main" count="142" uniqueCount="106">
  <si>
    <t>Client Name:-</t>
  </si>
  <si>
    <t>DOJ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</si>
  <si>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</si>
  <si>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</si>
  <si>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XVII</t>
    </r>
  </si>
  <si>
    <t>SL No</t>
  </si>
  <si>
    <t>EMP NAME</t>
  </si>
  <si>
    <t>DESIGNATION</t>
  </si>
  <si>
    <t>EARNING RATE</t>
  </si>
  <si>
    <t>DEDUCTIONS</t>
  </si>
  <si>
    <t>BANK NAME</t>
  </si>
  <si>
    <t>BANK A/C. NUMBER</t>
  </si>
  <si>
    <t>HRA</t>
  </si>
  <si>
    <t>GROSS</t>
  </si>
  <si>
    <t xml:space="preserve"> Work days</t>
  </si>
  <si>
    <t>Week off</t>
  </si>
  <si>
    <t>ESI @
0.75%</t>
  </si>
  <si>
    <t>PF.
@12%.</t>
  </si>
  <si>
    <t>Bonus</t>
  </si>
  <si>
    <t>Leave</t>
  </si>
  <si>
    <t>EARN GROSS</t>
  </si>
  <si>
    <t xml:space="preserve">Nature and location of work :-   </t>
  </si>
  <si>
    <t xml:space="preserve">Basic </t>
  </si>
  <si>
    <t>Basic</t>
  </si>
  <si>
    <t>Total days</t>
  </si>
  <si>
    <t xml:space="preserve"> EMP_CODE</t>
  </si>
  <si>
    <t>FATHER / HUSBAND NAME</t>
  </si>
  <si>
    <t>Total Deduction</t>
  </si>
  <si>
    <t>PLUS 360 FAHRENHEIT SOLUTIONS PVT. LTD, B-48, SECOND FLOOR, NARAINA INDUSTRIAL AREA, PHASE-II,NEW DELHI,110028</t>
  </si>
  <si>
    <t>IFSC CODE</t>
  </si>
  <si>
    <t>UAN NO</t>
  </si>
  <si>
    <t>ESIC NO</t>
  </si>
  <si>
    <t>OT Amount</t>
  </si>
  <si>
    <t>IDFC</t>
  </si>
  <si>
    <t>Remarks</t>
  </si>
  <si>
    <t>Janitors</t>
  </si>
  <si>
    <t>M006</t>
  </si>
  <si>
    <t>SARJU PATEL</t>
  </si>
  <si>
    <t>MUNNILAL PATEL</t>
  </si>
  <si>
    <t>M015</t>
  </si>
  <si>
    <t>DINESH</t>
  </si>
  <si>
    <t xml:space="preserve">SATISH </t>
  </si>
  <si>
    <t>M018</t>
  </si>
  <si>
    <t>VIRENDER KUMAR</t>
  </si>
  <si>
    <t>GANGA RAM</t>
  </si>
  <si>
    <t>OM PRAKASH</t>
  </si>
  <si>
    <t>M020</t>
  </si>
  <si>
    <t>SACHIN</t>
  </si>
  <si>
    <t>RAM BALK</t>
  </si>
  <si>
    <t>M021</t>
  </si>
  <si>
    <t>ARUN CHAUHAN</t>
  </si>
  <si>
    <t>RAMCHANDER CHAUHAN</t>
  </si>
  <si>
    <t>DEEPAK</t>
  </si>
  <si>
    <t>MANISH GUPTA</t>
  </si>
  <si>
    <t>SANTOSH GUPTA</t>
  </si>
  <si>
    <t>M060</t>
  </si>
  <si>
    <t>GULAB</t>
  </si>
  <si>
    <t>MD ISLAM</t>
  </si>
  <si>
    <t>M083</t>
  </si>
  <si>
    <t xml:space="preserve">SUNIL </t>
  </si>
  <si>
    <t>CHOL SINGH</t>
  </si>
  <si>
    <t>01.07.2022</t>
  </si>
  <si>
    <t>DOB</t>
  </si>
  <si>
    <t>10.04.1991</t>
  </si>
  <si>
    <t>04.11.1991</t>
  </si>
  <si>
    <t>IDFB0020148</t>
  </si>
  <si>
    <t>10090785656</t>
  </si>
  <si>
    <t>10090785497</t>
  </si>
  <si>
    <t>10090786047</t>
  </si>
  <si>
    <t>10090785599</t>
  </si>
  <si>
    <t>10096179537</t>
  </si>
  <si>
    <t>IDFB0020151</t>
  </si>
  <si>
    <t>10090786706</t>
  </si>
  <si>
    <t>10090783386</t>
  </si>
  <si>
    <t>OT RATE</t>
  </si>
  <si>
    <t>OT HOURS</t>
  </si>
  <si>
    <t>PNB</t>
  </si>
  <si>
    <t>SALARY RATE</t>
  </si>
  <si>
    <t>MAX  SUPER SPECIALITY HOSPITAL SHALIMAR</t>
  </si>
  <si>
    <t>Net Payable</t>
  </si>
  <si>
    <t>NH</t>
  </si>
  <si>
    <t>NH PAY</t>
  </si>
  <si>
    <t>HOUSE KEEPING AT MAX  SUPER SPECIALITY HOSPITAL  (MAX HEALTHCARE INSTITUTE LIMITED ) SHALIMAR BAGH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</si>
  <si>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Wages for the Month of JAN'2023</t>
    </r>
  </si>
  <si>
    <t>M098</t>
  </si>
  <si>
    <t>M099</t>
  </si>
  <si>
    <t>ROHIT KUMAR</t>
  </si>
  <si>
    <t>RAJ KUMAR</t>
  </si>
  <si>
    <t>VIPIN KUMAR</t>
  </si>
  <si>
    <t>SUGRIV CHAUHAN</t>
  </si>
  <si>
    <t>M094</t>
  </si>
  <si>
    <t>AMAN KUMAR</t>
  </si>
  <si>
    <t>RAJESH KUMAR</t>
  </si>
  <si>
    <t>02.01.23</t>
  </si>
  <si>
    <t>13.01.2023</t>
  </si>
  <si>
    <t>15.01.2023</t>
  </si>
  <si>
    <t>11.Apr.2003</t>
  </si>
  <si>
    <t>23.Jun.2001</t>
  </si>
  <si>
    <t>05.Jun.2003</t>
  </si>
  <si>
    <t>PUNB0053410</t>
  </si>
  <si>
    <t>INDB0000005</t>
  </si>
  <si>
    <t>BKID0006020</t>
  </si>
  <si>
    <t>M0100</t>
  </si>
  <si>
    <t>M0101</t>
  </si>
  <si>
    <t>IndusInd Bank</t>
  </si>
  <si>
    <t>BANK OF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</si>
</sst>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\-mmm\-yy;@"/>
    <numFmt numFmtId="165" formatCode="_ * #,##0_ ;_ * \-#,##0_ ;_ * &quot;-&quot;??_ ;_ @_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Helv"/>
      <charset val="204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1" xfId="5" applyFont="1" applyFill="1" applyBorder="1" applyAlignment="1"/>
    <xf numFmtId="0" fontId="5" fillId="0" borderId="1" xfId="5" applyFont="1" applyFill="1" applyBorder="1" applyAlignment="1">
      <alignment vertical="top"/>
    </xf>
    <xf numFmtId="0" fontId="4" fillId="0" borderId="1" xfId="5" applyFont="1" applyFill="1" applyBorder="1" applyAlignment="1">
      <alignment horizontal="center" vertical="top"/>
    </xf>
    <xf numFmtId="0" fontId="4" fillId="0" borderId="1" xfId="5" applyNumberFormat="1" applyFont="1" applyFill="1" applyBorder="1" applyAlignment="1">
      <alignment horizontal="center" vertical="top"/>
    </xf>
    <xf numFmtId="0" fontId="5" fillId="0" borderId="1" xfId="5" applyFont="1" applyFill="1" applyBorder="1" applyAlignment="1">
      <alignment vertical="center"/>
    </xf>
    <xf numFmtId="0" fontId="5" fillId="0" borderId="1" xfId="5" applyFont="1" applyFill="1" applyBorder="1" applyAlignment="1">
      <alignment horizontal="center" vertical="center"/>
    </xf>
    <xf numFmtId="0" fontId="9" fillId="0" borderId="0" xfId="0" applyFont="1"/>
    <xf numFmtId="0" fontId="4" fillId="0" borderId="3" xfId="2" applyFont="1" applyBorder="1" applyAlignment="1">
      <alignment vertical="center"/>
    </xf>
    <xf numFmtId="0" fontId="11" fillId="0" borderId="1" xfId="0" applyFont="1" applyBorder="1"/>
    <xf numFmtId="0" fontId="11" fillId="0" borderId="12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1" xfId="5" applyFont="1" applyFill="1" applyBorder="1" applyAlignment="1">
      <alignment horizontal="center" vertical="top"/>
    </xf>
    <xf numFmtId="0" fontId="9" fillId="0" borderId="1" xfId="0" applyFont="1" applyBorder="1"/>
    <xf numFmtId="0" fontId="1" fillId="0" borderId="3" xfId="3" quotePrefix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3" quotePrefix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1" fontId="9" fillId="0" borderId="0" xfId="0" applyNumberFormat="1" applyFont="1"/>
    <xf numFmtId="1" fontId="13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1" fontId="16" fillId="0" borderId="1" xfId="2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14" fontId="12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0" fontId="20" fillId="0" borderId="1" xfId="0" quotePrefix="1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0" fillId="0" borderId="1" xfId="0" applyBorder="1"/>
    <xf numFmtId="0" fontId="18" fillId="0" borderId="1" xfId="0" applyFont="1" applyBorder="1" applyAlignment="1">
      <alignment horizontal="left"/>
    </xf>
    <xf numFmtId="1" fontId="13" fillId="0" borderId="4" xfId="2" applyNumberFormat="1" applyFont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 wrapText="1"/>
    </xf>
    <xf numFmtId="1" fontId="14" fillId="0" borderId="1" xfId="0" quotePrefix="1" applyNumberFormat="1" applyFont="1" applyBorder="1" applyAlignment="1">
      <alignment horizontal="left"/>
    </xf>
    <xf numFmtId="0" fontId="14" fillId="0" borderId="1" xfId="0" quotePrefix="1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" fontId="1" fillId="0" borderId="0" xfId="0" applyNumberFormat="1" applyFont="1"/>
    <xf numFmtId="14" fontId="0" fillId="0" borderId="5" xfId="0" applyNumberFormat="1" applyBorder="1" applyAlignment="1">
      <alignment horizontal="left"/>
    </xf>
    <xf numFmtId="1" fontId="0" fillId="0" borderId="5" xfId="0" applyNumberFormat="1" applyBorder="1" applyAlignment="1">
      <alignment horizontal="left"/>
    </xf>
    <xf numFmtId="0" fontId="3" fillId="0" borderId="6" xfId="2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/>
    </xf>
    <xf numFmtId="0" fontId="0" fillId="0" borderId="5" xfId="0" applyBorder="1"/>
    <xf numFmtId="164" fontId="14" fillId="0" borderId="1" xfId="0" applyNumberFormat="1" applyFont="1" applyFill="1" applyBorder="1" applyAlignment="1">
      <alignment horizontal="left"/>
    </xf>
    <xf numFmtId="1" fontId="14" fillId="0" borderId="1" xfId="0" quotePrefix="1" applyNumberFormat="1" applyFont="1" applyFill="1" applyBorder="1" applyAlignment="1">
      <alignment horizontal="left"/>
    </xf>
    <xf numFmtId="1" fontId="14" fillId="0" borderId="1" xfId="0" applyNumberFormat="1" applyFont="1" applyFill="1" applyBorder="1" applyAlignment="1">
      <alignment horizontal="left"/>
    </xf>
    <xf numFmtId="0" fontId="17" fillId="0" borderId="0" xfId="0" applyFont="1" applyFill="1" applyAlignment="1">
      <alignment horizontal="left" vertical="center"/>
    </xf>
    <xf numFmtId="0" fontId="0" fillId="0" borderId="0" xfId="0" applyAlignment="1">
      <alignment horizontal="center" wrapText="1"/>
    </xf>
    <xf numFmtId="0" fontId="11" fillId="0" borderId="1" xfId="0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center" vertical="center" wrapText="1" shrinkToFit="1"/>
    </xf>
    <xf numFmtId="1" fontId="3" fillId="0" borderId="5" xfId="1" applyNumberFormat="1" applyFont="1" applyFill="1" applyBorder="1" applyAlignment="1">
      <alignment horizontal="center" vertical="center" wrapText="1" shrinkToFit="1"/>
    </xf>
    <xf numFmtId="1" fontId="3" fillId="0" borderId="3" xfId="1" applyNumberFormat="1" applyFont="1" applyFill="1" applyBorder="1" applyAlignment="1">
      <alignment horizontal="center" vertical="center" wrapText="1" shrinkToFit="1"/>
    </xf>
    <xf numFmtId="0" fontId="3" fillId="0" borderId="4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</cellXfs>
  <cellStyles count="13">
    <cellStyle name=" Task]_x000d__x000a_TaskName=Scan At_x000d__x000a_TaskID=3_x000d__x000a_WorkstationName=SmarTone_x000d__x000a_LastExecuted=0_x000d__x000a_LastSt" xfId="4"/>
    <cellStyle name="=C:\WINNT\SYSTEM32\COMMAND.COM 2" xfId="5"/>
    <cellStyle name="Comma 10" xfId="12"/>
    <cellStyle name="Comma 2 2" xfId="7"/>
    <cellStyle name="Comma 5" xfId="11"/>
    <cellStyle name="Normal" xfId="0" builtinId="0"/>
    <cellStyle name="Normal 2" xfId="10"/>
    <cellStyle name="Normal 2 3" xfId="2"/>
    <cellStyle name="Normal 3" xfId="9"/>
    <cellStyle name="Normal 3 2" xfId="1"/>
    <cellStyle name="Normal 4" xfId="6"/>
    <cellStyle name="Style 1" xfId="8"/>
    <cellStyle name="Style 1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abSelected="1" topLeftCell="H7" zoomScale="70" zoomScaleNormal="70" workbookViewId="0">
      <selection activeCell="R14" sqref="R14"/>
    </sheetView>
  </sheetViews>
  <sheetFormatPr defaultColWidth="9.140625" defaultRowHeight="15"/>
  <cols>
    <col min="1" max="1" width="10" style="7" customWidth="1"/>
    <col min="2" max="2" width="12.5703125" style="7" customWidth="1"/>
    <col min="3" max="3" width="21.5703125" style="7" customWidth="1"/>
    <col min="4" max="4" width="19" style="7" customWidth="1"/>
    <col min="5" max="5" width="15.140625" style="7" customWidth="1"/>
    <col min="6" max="6" width="20.5703125" style="7" customWidth="1"/>
    <col min="7" max="7" width="14.85546875" style="7" customWidth="1"/>
    <col min="8" max="8" width="15.140625" style="7" customWidth="1"/>
    <col min="9" max="9" width="18" style="7" customWidth="1"/>
    <col min="10" max="10" width="8.85546875" style="7" customWidth="1"/>
    <col min="11" max="11" width="8" style="7" customWidth="1"/>
    <col min="12" max="13" width="7.28515625" style="7" customWidth="1"/>
    <col min="14" max="15" width="9.85546875" style="7" customWidth="1"/>
    <col min="16" max="16" width="9.28515625" style="7" customWidth="1"/>
    <col min="17" max="17" width="7" style="7" customWidth="1"/>
    <col min="18" max="19" width="7.42578125" style="7" customWidth="1"/>
    <col min="20" max="20" width="8.28515625" style="7" customWidth="1"/>
    <col min="21" max="21" width="9.7109375" style="7" customWidth="1"/>
    <col min="22" max="22" width="11.5703125" style="7" customWidth="1"/>
    <col min="23" max="23" width="11.28515625" style="7" customWidth="1"/>
    <col min="24" max="24" width="12.28515625" style="7" customWidth="1"/>
    <col min="25" max="26" width="11.28515625" style="7" customWidth="1"/>
    <col min="27" max="27" width="13.140625" style="7" customWidth="1"/>
    <col min="28" max="28" width="9.28515625" style="7" customWidth="1"/>
    <col min="29" max="29" width="9.140625" style="7" customWidth="1"/>
    <col min="30" max="30" width="9.42578125" style="7" customWidth="1"/>
    <col min="31" max="31" width="12.28515625" style="7" customWidth="1"/>
    <col min="32" max="32" width="12" style="7" customWidth="1"/>
    <col min="33" max="33" width="22.28515625" style="7" customWidth="1"/>
    <col min="34" max="34" width="14.85546875" style="7" customWidth="1"/>
    <col min="35" max="35" width="9.140625" style="7" customWidth="1"/>
    <col min="36" max="36" width="23.140625" style="7" customWidth="1"/>
    <col min="37" max="37" width="15.85546875" style="7" customWidth="1"/>
    <col min="38" max="16384" width="9.140625" style="7"/>
  </cols>
  <sheetData>
    <row r="1" spans="1:37">
      <c r="A1" s="66" t="s">
        <v>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7">
      <c r="A2" s="66" t="s">
        <v>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7">
      <c r="A3" s="66" t="s">
        <v>83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</row>
    <row r="4" spans="1:37" ht="15.75" customHeight="1">
      <c r="A4" s="8" t="s">
        <v>3</v>
      </c>
      <c r="B4" s="8"/>
      <c r="C4" s="8"/>
      <c r="D4" s="8">
        <v>31</v>
      </c>
      <c r="E4" s="67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9"/>
      <c r="Z4" s="69"/>
      <c r="AA4" s="69"/>
      <c r="AB4" s="69"/>
      <c r="AC4" s="69"/>
      <c r="AD4" s="69"/>
      <c r="AE4" s="69"/>
      <c r="AF4" s="69"/>
      <c r="AG4" s="69"/>
    </row>
    <row r="5" spans="1:37">
      <c r="A5" s="1" t="s">
        <v>28</v>
      </c>
      <c r="B5" s="16"/>
      <c r="C5" s="16"/>
      <c r="D5" s="16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65"/>
      <c r="Z5" s="65"/>
      <c r="AA5" s="65"/>
      <c r="AB5" s="65"/>
      <c r="AC5" s="65"/>
      <c r="AD5" s="65"/>
      <c r="AE5" s="65"/>
      <c r="AF5" s="65"/>
      <c r="AG5" s="65"/>
    </row>
    <row r="6" spans="1:37" ht="19.5" customHeight="1">
      <c r="A6" s="70" t="s">
        <v>21</v>
      </c>
      <c r="B6" s="71"/>
      <c r="C6" s="71"/>
      <c r="D6" s="72"/>
      <c r="E6" s="76" t="s">
        <v>82</v>
      </c>
      <c r="F6" s="77"/>
      <c r="G6" s="77"/>
      <c r="H6" s="77"/>
      <c r="I6" s="77"/>
      <c r="J6" s="77"/>
      <c r="K6" s="77"/>
      <c r="L6" s="14"/>
      <c r="M6" s="14"/>
      <c r="N6" s="14"/>
      <c r="O6" s="14"/>
      <c r="P6" s="11"/>
      <c r="Q6" s="11"/>
      <c r="R6" s="11"/>
      <c r="S6" s="11"/>
      <c r="T6" s="11"/>
      <c r="U6" s="11"/>
      <c r="V6" s="11"/>
      <c r="W6" s="11"/>
      <c r="X6" s="11"/>
      <c r="Y6" s="69"/>
      <c r="Z6" s="69"/>
      <c r="AA6" s="69"/>
      <c r="AB6" s="69"/>
      <c r="AC6" s="69"/>
      <c r="AD6" s="69"/>
      <c r="AE6" s="69"/>
      <c r="AF6" s="69"/>
      <c r="AG6" s="69"/>
    </row>
    <row r="7" spans="1:37" ht="54" customHeight="1">
      <c r="A7" s="73"/>
      <c r="B7" s="74"/>
      <c r="C7" s="74"/>
      <c r="D7" s="75"/>
      <c r="E7" s="78"/>
      <c r="F7" s="79"/>
      <c r="G7" s="79"/>
      <c r="H7" s="79"/>
      <c r="I7" s="79"/>
      <c r="J7" s="79"/>
      <c r="K7" s="79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79"/>
      <c r="Z7" s="79"/>
      <c r="AA7" s="79"/>
      <c r="AB7" s="79"/>
      <c r="AC7" s="79"/>
      <c r="AD7" s="79"/>
      <c r="AE7" s="79"/>
      <c r="AF7" s="79"/>
      <c r="AG7" s="80"/>
    </row>
    <row r="8" spans="1:37">
      <c r="A8" s="2" t="s">
        <v>0</v>
      </c>
      <c r="B8" s="2"/>
      <c r="C8" s="9" t="s">
        <v>78</v>
      </c>
      <c r="D8" s="5"/>
      <c r="E8" s="5"/>
      <c r="F8" s="5"/>
      <c r="G8" s="5"/>
      <c r="H8" s="5"/>
      <c r="I8" s="15"/>
      <c r="J8" s="6"/>
      <c r="K8" s="3"/>
      <c r="L8" s="3"/>
      <c r="M8" s="3"/>
      <c r="N8" s="3"/>
      <c r="O8" s="3"/>
      <c r="P8" s="3"/>
      <c r="Q8" s="4"/>
      <c r="R8" s="4"/>
      <c r="S8" s="4"/>
      <c r="T8" s="4"/>
      <c r="U8" s="4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7" ht="15" customHeight="1">
      <c r="A9" s="81" t="s">
        <v>5</v>
      </c>
      <c r="B9" s="81" t="s">
        <v>25</v>
      </c>
      <c r="C9" s="83" t="s">
        <v>6</v>
      </c>
      <c r="D9" s="83" t="s">
        <v>26</v>
      </c>
      <c r="E9" s="85" t="s">
        <v>7</v>
      </c>
      <c r="F9" s="87" t="s">
        <v>30</v>
      </c>
      <c r="G9" s="85" t="s">
        <v>31</v>
      </c>
      <c r="H9" s="85" t="s">
        <v>62</v>
      </c>
      <c r="I9" s="85" t="s">
        <v>1</v>
      </c>
      <c r="J9" s="89" t="s">
        <v>77</v>
      </c>
      <c r="K9" s="90"/>
      <c r="L9" s="90"/>
      <c r="M9" s="90"/>
      <c r="N9" s="91"/>
      <c r="O9" s="57"/>
      <c r="P9" s="89" t="s">
        <v>8</v>
      </c>
      <c r="Q9" s="90"/>
      <c r="R9" s="90"/>
      <c r="S9" s="90"/>
      <c r="T9" s="90"/>
      <c r="U9" s="90"/>
      <c r="V9" s="90"/>
      <c r="W9" s="90"/>
      <c r="X9" s="90"/>
      <c r="Y9" s="90"/>
      <c r="Z9" s="90"/>
      <c r="AA9" s="91"/>
      <c r="AB9" s="89" t="s">
        <v>9</v>
      </c>
      <c r="AC9" s="91"/>
      <c r="AD9" s="81" t="s">
        <v>27</v>
      </c>
      <c r="AE9" s="81" t="s">
        <v>79</v>
      </c>
      <c r="AF9" s="81" t="s">
        <v>10</v>
      </c>
      <c r="AG9" s="81" t="s">
        <v>11</v>
      </c>
      <c r="AH9" s="81" t="s">
        <v>29</v>
      </c>
      <c r="AI9" s="81" t="s">
        <v>34</v>
      </c>
    </row>
    <row r="10" spans="1:37" ht="43.5" customHeight="1">
      <c r="A10" s="82"/>
      <c r="B10" s="82"/>
      <c r="C10" s="84"/>
      <c r="D10" s="84"/>
      <c r="E10" s="86"/>
      <c r="F10" s="88"/>
      <c r="G10" s="86"/>
      <c r="H10" s="86"/>
      <c r="I10" s="86"/>
      <c r="J10" s="28" t="s">
        <v>22</v>
      </c>
      <c r="K10" s="28" t="s">
        <v>12</v>
      </c>
      <c r="L10" s="28" t="s">
        <v>18</v>
      </c>
      <c r="M10" s="28" t="s">
        <v>19</v>
      </c>
      <c r="N10" s="28" t="s">
        <v>13</v>
      </c>
      <c r="O10" s="28" t="s">
        <v>74</v>
      </c>
      <c r="P10" s="28" t="s">
        <v>14</v>
      </c>
      <c r="Q10" s="28" t="s">
        <v>15</v>
      </c>
      <c r="R10" s="28" t="s">
        <v>24</v>
      </c>
      <c r="S10" s="28" t="s">
        <v>75</v>
      </c>
      <c r="T10" s="28" t="s">
        <v>80</v>
      </c>
      <c r="U10" s="28" t="s">
        <v>23</v>
      </c>
      <c r="V10" s="28" t="s">
        <v>12</v>
      </c>
      <c r="W10" s="28" t="s">
        <v>18</v>
      </c>
      <c r="X10" s="28" t="s">
        <v>19</v>
      </c>
      <c r="Y10" s="28" t="s">
        <v>32</v>
      </c>
      <c r="Z10" s="28" t="s">
        <v>81</v>
      </c>
      <c r="AA10" s="28" t="s">
        <v>20</v>
      </c>
      <c r="AB10" s="28" t="s">
        <v>17</v>
      </c>
      <c r="AC10" s="28" t="s">
        <v>16</v>
      </c>
      <c r="AD10" s="82"/>
      <c r="AE10" s="82"/>
      <c r="AF10" s="82"/>
      <c r="AG10" s="82"/>
      <c r="AH10" s="82"/>
      <c r="AI10" s="82"/>
    </row>
    <row r="11" spans="1:37" s="21" customFormat="1" ht="30.75" customHeight="1">
      <c r="A11" s="22">
        <v>1</v>
      </c>
      <c r="B11" s="46" t="s">
        <v>36</v>
      </c>
      <c r="C11" s="36" t="s">
        <v>37</v>
      </c>
      <c r="D11" s="36" t="s">
        <v>38</v>
      </c>
      <c r="E11" s="36" t="s">
        <v>35</v>
      </c>
      <c r="F11" s="42">
        <v>101290835901</v>
      </c>
      <c r="G11" s="36">
        <v>6927894118</v>
      </c>
      <c r="H11" s="39">
        <v>36351</v>
      </c>
      <c r="I11" s="36" t="s">
        <v>61</v>
      </c>
      <c r="J11" s="47">
        <v>10075</v>
      </c>
      <c r="K11" s="47">
        <v>6717</v>
      </c>
      <c r="L11" s="47">
        <v>0</v>
      </c>
      <c r="M11" s="47">
        <v>807</v>
      </c>
      <c r="N11" s="48">
        <f t="shared" ref="N11:N16" si="0">+J11+K11+L11+M11</f>
        <v>17599</v>
      </c>
      <c r="O11" s="47">
        <v>161</v>
      </c>
      <c r="P11" s="18">
        <v>16</v>
      </c>
      <c r="Q11" s="18">
        <v>3</v>
      </c>
      <c r="R11" s="18">
        <f t="shared" ref="R11:R22" si="1">P11+Q11</f>
        <v>19</v>
      </c>
      <c r="S11" s="18">
        <v>0</v>
      </c>
      <c r="T11" s="18">
        <v>1</v>
      </c>
      <c r="U11" s="26">
        <f t="shared" ref="U11:U16" si="2">ROUND(J11/$D$4*R11,0)</f>
        <v>6175</v>
      </c>
      <c r="V11" s="26">
        <f t="shared" ref="V11:V16" si="3">ROUND(K11/$D$4*R11,0)</f>
        <v>4117</v>
      </c>
      <c r="W11" s="26">
        <f t="shared" ref="W11:W16" si="4">L11/$D$4*R11</f>
        <v>0</v>
      </c>
      <c r="X11" s="26">
        <f t="shared" ref="X11:X16" si="5">ROUND(M11/$D$4*R11,0)</f>
        <v>495</v>
      </c>
      <c r="Y11" s="26">
        <f t="shared" ref="Y11:Y16" si="6">ROUND(O11*S11,0)</f>
        <v>0</v>
      </c>
      <c r="Z11" s="26">
        <v>645.84615384615381</v>
      </c>
      <c r="AA11" s="29">
        <f t="shared" ref="AA11:AA16" si="7">+U11+V11+W11+X11+Y11+Z11</f>
        <v>11432.846153846154</v>
      </c>
      <c r="AB11" s="30">
        <f t="shared" ref="AB11:AB16" si="8">+ROUND(U11*12%,0)</f>
        <v>741</v>
      </c>
      <c r="AC11" s="30">
        <f t="shared" ref="AC11:AC16" si="9">+CEILING(AA11*0.75%,1)</f>
        <v>86</v>
      </c>
      <c r="AD11" s="19">
        <f t="shared" ref="AD11:AD16" si="10">+AC11+AB11</f>
        <v>827</v>
      </c>
      <c r="AE11" s="19">
        <f t="shared" ref="AE11:AE16" si="11">AA11-AD11</f>
        <v>10605.846153846154</v>
      </c>
      <c r="AF11" s="20" t="s">
        <v>33</v>
      </c>
      <c r="AG11" s="43" t="s">
        <v>66</v>
      </c>
      <c r="AH11" s="44" t="s">
        <v>65</v>
      </c>
      <c r="AI11" s="31"/>
      <c r="AK11" s="54"/>
    </row>
    <row r="12" spans="1:37" s="21" customFormat="1" ht="30.75" customHeight="1">
      <c r="A12" s="22">
        <v>2</v>
      </c>
      <c r="B12" s="46" t="s">
        <v>39</v>
      </c>
      <c r="C12" s="36" t="s">
        <v>40</v>
      </c>
      <c r="D12" s="36" t="s">
        <v>41</v>
      </c>
      <c r="E12" s="36" t="s">
        <v>35</v>
      </c>
      <c r="F12" s="41">
        <v>101141662917</v>
      </c>
      <c r="G12">
        <v>6927038361</v>
      </c>
      <c r="H12" s="39">
        <v>35261</v>
      </c>
      <c r="I12" s="36" t="s">
        <v>61</v>
      </c>
      <c r="J12" s="47">
        <v>10075</v>
      </c>
      <c r="K12" s="47">
        <v>6717</v>
      </c>
      <c r="L12" s="47">
        <v>0</v>
      </c>
      <c r="M12" s="47">
        <v>807</v>
      </c>
      <c r="N12" s="48">
        <f t="shared" si="0"/>
        <v>17599</v>
      </c>
      <c r="O12" s="47">
        <v>161</v>
      </c>
      <c r="P12" s="18">
        <v>24</v>
      </c>
      <c r="Q12" s="18">
        <v>5</v>
      </c>
      <c r="R12" s="18">
        <f t="shared" si="1"/>
        <v>29</v>
      </c>
      <c r="S12" s="18">
        <v>0</v>
      </c>
      <c r="T12" s="18">
        <v>1</v>
      </c>
      <c r="U12" s="26">
        <f t="shared" si="2"/>
        <v>9425</v>
      </c>
      <c r="V12" s="26">
        <f t="shared" si="3"/>
        <v>6284</v>
      </c>
      <c r="W12" s="26">
        <f t="shared" si="4"/>
        <v>0</v>
      </c>
      <c r="X12" s="26">
        <f t="shared" si="5"/>
        <v>755</v>
      </c>
      <c r="Y12" s="26">
        <f t="shared" si="6"/>
        <v>0</v>
      </c>
      <c r="Z12" s="26">
        <v>645.84615384615381</v>
      </c>
      <c r="AA12" s="29">
        <f t="shared" si="7"/>
        <v>17109.846153846152</v>
      </c>
      <c r="AB12" s="30">
        <f t="shared" si="8"/>
        <v>1131</v>
      </c>
      <c r="AC12" s="30">
        <f t="shared" si="9"/>
        <v>129</v>
      </c>
      <c r="AD12" s="19">
        <f t="shared" si="10"/>
        <v>1260</v>
      </c>
      <c r="AE12" s="19">
        <f t="shared" si="11"/>
        <v>15849.846153846152</v>
      </c>
      <c r="AF12" s="20" t="s">
        <v>33</v>
      </c>
      <c r="AG12" s="49" t="s">
        <v>67</v>
      </c>
      <c r="AH12" s="42" t="s">
        <v>65</v>
      </c>
      <c r="AI12" s="31"/>
      <c r="AK12" s="54"/>
    </row>
    <row r="13" spans="1:37" s="21" customFormat="1" ht="30.75" customHeight="1">
      <c r="A13" s="22">
        <v>3</v>
      </c>
      <c r="B13" s="46" t="s">
        <v>42</v>
      </c>
      <c r="C13" s="36" t="s">
        <v>43</v>
      </c>
      <c r="D13" s="36" t="s">
        <v>44</v>
      </c>
      <c r="E13" s="36" t="s">
        <v>35</v>
      </c>
      <c r="F13" s="41">
        <v>101401209433</v>
      </c>
      <c r="G13" s="36">
        <v>6927094736</v>
      </c>
      <c r="H13" s="39" t="s">
        <v>63</v>
      </c>
      <c r="I13" s="36" t="s">
        <v>61</v>
      </c>
      <c r="J13" s="47">
        <v>10075</v>
      </c>
      <c r="K13" s="47">
        <v>6717</v>
      </c>
      <c r="L13" s="47">
        <v>0</v>
      </c>
      <c r="M13" s="47">
        <v>807</v>
      </c>
      <c r="N13" s="48">
        <f t="shared" si="0"/>
        <v>17599</v>
      </c>
      <c r="O13" s="47">
        <v>161</v>
      </c>
      <c r="P13" s="18">
        <v>3</v>
      </c>
      <c r="Q13" s="18">
        <v>0</v>
      </c>
      <c r="R13" s="18">
        <f t="shared" si="1"/>
        <v>3</v>
      </c>
      <c r="S13" s="18">
        <v>0</v>
      </c>
      <c r="T13" s="18"/>
      <c r="U13" s="26">
        <f t="shared" si="2"/>
        <v>975</v>
      </c>
      <c r="V13" s="26">
        <f t="shared" si="3"/>
        <v>650</v>
      </c>
      <c r="W13" s="26">
        <f t="shared" si="4"/>
        <v>0</v>
      </c>
      <c r="X13" s="26">
        <f t="shared" si="5"/>
        <v>78</v>
      </c>
      <c r="Y13" s="26">
        <f t="shared" si="6"/>
        <v>0</v>
      </c>
      <c r="Z13" s="26"/>
      <c r="AA13" s="29">
        <f t="shared" si="7"/>
        <v>1703</v>
      </c>
      <c r="AB13" s="30">
        <f t="shared" si="8"/>
        <v>117</v>
      </c>
      <c r="AC13" s="30">
        <f t="shared" si="9"/>
        <v>13</v>
      </c>
      <c r="AD13" s="19">
        <f t="shared" si="10"/>
        <v>130</v>
      </c>
      <c r="AE13" s="19">
        <f t="shared" si="11"/>
        <v>1573</v>
      </c>
      <c r="AF13" s="20" t="s">
        <v>33</v>
      </c>
      <c r="AG13" s="50" t="s">
        <v>68</v>
      </c>
      <c r="AH13" s="44" t="s">
        <v>65</v>
      </c>
      <c r="AI13" s="31"/>
      <c r="AK13" s="54"/>
    </row>
    <row r="14" spans="1:37" s="21" customFormat="1" ht="30.75" customHeight="1">
      <c r="A14" s="22">
        <v>4</v>
      </c>
      <c r="B14" s="46" t="s">
        <v>46</v>
      </c>
      <c r="C14" s="36" t="s">
        <v>47</v>
      </c>
      <c r="D14" s="36" t="s">
        <v>48</v>
      </c>
      <c r="E14" s="36" t="s">
        <v>35</v>
      </c>
      <c r="F14" s="42">
        <v>101606373952</v>
      </c>
      <c r="G14" s="36">
        <v>6930468276</v>
      </c>
      <c r="H14" s="39">
        <v>35991</v>
      </c>
      <c r="I14" s="36" t="s">
        <v>61</v>
      </c>
      <c r="J14" s="47">
        <v>10075</v>
      </c>
      <c r="K14" s="47">
        <v>6717</v>
      </c>
      <c r="L14" s="47">
        <v>0</v>
      </c>
      <c r="M14" s="47">
        <v>807</v>
      </c>
      <c r="N14" s="48">
        <f t="shared" si="0"/>
        <v>17599</v>
      </c>
      <c r="O14" s="47">
        <v>161</v>
      </c>
      <c r="P14" s="18">
        <v>23</v>
      </c>
      <c r="Q14" s="18">
        <v>5</v>
      </c>
      <c r="R14" s="18">
        <f t="shared" si="1"/>
        <v>28</v>
      </c>
      <c r="S14" s="18">
        <v>0</v>
      </c>
      <c r="T14" s="18">
        <v>1</v>
      </c>
      <c r="U14" s="26">
        <f t="shared" si="2"/>
        <v>9100</v>
      </c>
      <c r="V14" s="26">
        <f t="shared" si="3"/>
        <v>6067</v>
      </c>
      <c r="W14" s="26">
        <f t="shared" si="4"/>
        <v>0</v>
      </c>
      <c r="X14" s="26">
        <f t="shared" si="5"/>
        <v>729</v>
      </c>
      <c r="Y14" s="26">
        <f t="shared" si="6"/>
        <v>0</v>
      </c>
      <c r="Z14" s="26">
        <v>645.84615384615381</v>
      </c>
      <c r="AA14" s="29">
        <f t="shared" si="7"/>
        <v>16541.846153846152</v>
      </c>
      <c r="AB14" s="30">
        <f t="shared" si="8"/>
        <v>1092</v>
      </c>
      <c r="AC14" s="30">
        <f t="shared" si="9"/>
        <v>125</v>
      </c>
      <c r="AD14" s="19">
        <f t="shared" si="10"/>
        <v>1217</v>
      </c>
      <c r="AE14" s="19">
        <f t="shared" si="11"/>
        <v>15324.846153846152</v>
      </c>
      <c r="AF14" s="20" t="s">
        <v>33</v>
      </c>
      <c r="AG14" s="43" t="s">
        <v>69</v>
      </c>
      <c r="AH14" s="44" t="s">
        <v>65</v>
      </c>
      <c r="AI14" s="31"/>
      <c r="AK14" s="54"/>
    </row>
    <row r="15" spans="1:37" s="21" customFormat="1" ht="30.75" customHeight="1">
      <c r="A15" s="22">
        <v>5</v>
      </c>
      <c r="B15" s="46" t="s">
        <v>49</v>
      </c>
      <c r="C15" s="36" t="s">
        <v>50</v>
      </c>
      <c r="D15" s="36" t="s">
        <v>51</v>
      </c>
      <c r="E15" s="36" t="s">
        <v>35</v>
      </c>
      <c r="F15" s="42">
        <v>101597341981</v>
      </c>
      <c r="G15" s="36">
        <v>6930682161</v>
      </c>
      <c r="H15" s="39">
        <v>35244</v>
      </c>
      <c r="I15" s="36" t="s">
        <v>61</v>
      </c>
      <c r="J15" s="47">
        <v>10075</v>
      </c>
      <c r="K15" s="47">
        <v>6717</v>
      </c>
      <c r="L15" s="47">
        <v>0</v>
      </c>
      <c r="M15" s="47">
        <v>807</v>
      </c>
      <c r="N15" s="48">
        <f t="shared" si="0"/>
        <v>17599</v>
      </c>
      <c r="O15" s="47">
        <v>161</v>
      </c>
      <c r="P15" s="18">
        <v>1</v>
      </c>
      <c r="Q15" s="18">
        <v>0</v>
      </c>
      <c r="R15" s="18">
        <f t="shared" si="1"/>
        <v>1</v>
      </c>
      <c r="S15" s="18">
        <v>0</v>
      </c>
      <c r="T15" s="18"/>
      <c r="U15" s="26">
        <f t="shared" si="2"/>
        <v>325</v>
      </c>
      <c r="V15" s="26">
        <f t="shared" si="3"/>
        <v>217</v>
      </c>
      <c r="W15" s="26">
        <f t="shared" si="4"/>
        <v>0</v>
      </c>
      <c r="X15" s="26">
        <f t="shared" si="5"/>
        <v>26</v>
      </c>
      <c r="Y15" s="26">
        <f t="shared" si="6"/>
        <v>0</v>
      </c>
      <c r="Z15" s="26"/>
      <c r="AA15" s="29">
        <f t="shared" si="7"/>
        <v>568</v>
      </c>
      <c r="AB15" s="30">
        <f t="shared" si="8"/>
        <v>39</v>
      </c>
      <c r="AC15" s="30">
        <f t="shared" si="9"/>
        <v>5</v>
      </c>
      <c r="AD15" s="19">
        <f t="shared" si="10"/>
        <v>44</v>
      </c>
      <c r="AE15" s="19">
        <f t="shared" si="11"/>
        <v>524</v>
      </c>
      <c r="AF15" s="20" t="s">
        <v>33</v>
      </c>
      <c r="AG15" s="50" t="s">
        <v>70</v>
      </c>
      <c r="AH15" s="36" t="s">
        <v>71</v>
      </c>
      <c r="AI15" s="31"/>
      <c r="AK15" s="54"/>
    </row>
    <row r="16" spans="1:37" s="21" customFormat="1" ht="30.75" customHeight="1">
      <c r="A16" s="22">
        <v>6</v>
      </c>
      <c r="B16" s="46" t="s">
        <v>55</v>
      </c>
      <c r="C16" s="36" t="s">
        <v>56</v>
      </c>
      <c r="D16" s="36" t="s">
        <v>57</v>
      </c>
      <c r="E16" s="36" t="s">
        <v>35</v>
      </c>
      <c r="F16" s="42">
        <v>101643404799</v>
      </c>
      <c r="G16" s="36">
        <v>6930403178</v>
      </c>
      <c r="H16" s="39">
        <v>34425</v>
      </c>
      <c r="I16" s="36" t="s">
        <v>61</v>
      </c>
      <c r="J16" s="47">
        <v>10075</v>
      </c>
      <c r="K16" s="47">
        <v>6717</v>
      </c>
      <c r="L16" s="47">
        <v>0</v>
      </c>
      <c r="M16" s="47">
        <v>807</v>
      </c>
      <c r="N16" s="48">
        <f t="shared" si="0"/>
        <v>17599</v>
      </c>
      <c r="O16" s="47">
        <v>161</v>
      </c>
      <c r="P16" s="18">
        <v>15</v>
      </c>
      <c r="Q16" s="18">
        <v>3</v>
      </c>
      <c r="R16" s="18">
        <f t="shared" si="1"/>
        <v>18</v>
      </c>
      <c r="S16" s="18">
        <v>0</v>
      </c>
      <c r="T16" s="18">
        <v>1</v>
      </c>
      <c r="U16" s="26">
        <f t="shared" si="2"/>
        <v>5850</v>
      </c>
      <c r="V16" s="26">
        <f t="shared" si="3"/>
        <v>3900</v>
      </c>
      <c r="W16" s="26">
        <f t="shared" si="4"/>
        <v>0</v>
      </c>
      <c r="X16" s="26">
        <f t="shared" si="5"/>
        <v>469</v>
      </c>
      <c r="Y16" s="26">
        <f t="shared" si="6"/>
        <v>0</v>
      </c>
      <c r="Z16" s="26">
        <v>645.84615384615381</v>
      </c>
      <c r="AA16" s="29">
        <f t="shared" si="7"/>
        <v>10864.846153846154</v>
      </c>
      <c r="AB16" s="30">
        <f t="shared" si="8"/>
        <v>702</v>
      </c>
      <c r="AC16" s="30">
        <f t="shared" si="9"/>
        <v>82</v>
      </c>
      <c r="AD16" s="19">
        <f t="shared" si="10"/>
        <v>784</v>
      </c>
      <c r="AE16" s="19">
        <f t="shared" si="11"/>
        <v>10080.846153846154</v>
      </c>
      <c r="AF16" s="19" t="s">
        <v>33</v>
      </c>
      <c r="AG16" s="49" t="s">
        <v>72</v>
      </c>
      <c r="AH16" s="42" t="s">
        <v>65</v>
      </c>
      <c r="AI16" s="31"/>
      <c r="AK16" s="54"/>
    </row>
    <row r="17" spans="1:37" s="21" customFormat="1" ht="30.75" customHeight="1">
      <c r="A17" s="22">
        <v>7</v>
      </c>
      <c r="B17" s="37" t="s">
        <v>58</v>
      </c>
      <c r="C17" s="38" t="s">
        <v>59</v>
      </c>
      <c r="D17" s="38" t="s">
        <v>60</v>
      </c>
      <c r="E17" s="36" t="s">
        <v>35</v>
      </c>
      <c r="F17" s="41">
        <v>101413913099</v>
      </c>
      <c r="G17" s="38">
        <v>1116084882</v>
      </c>
      <c r="H17" s="40" t="s">
        <v>64</v>
      </c>
      <c r="I17" s="36" t="s">
        <v>61</v>
      </c>
      <c r="J17" s="47">
        <v>10075</v>
      </c>
      <c r="K17" s="47">
        <v>6717</v>
      </c>
      <c r="L17" s="47">
        <v>0</v>
      </c>
      <c r="M17" s="47">
        <v>807</v>
      </c>
      <c r="N17" s="48">
        <f t="shared" ref="N17:N22" si="12">+J17+K17+L17+M17</f>
        <v>17599</v>
      </c>
      <c r="O17" s="47">
        <v>161</v>
      </c>
      <c r="P17" s="18">
        <v>24</v>
      </c>
      <c r="Q17" s="18">
        <v>5</v>
      </c>
      <c r="R17" s="18">
        <f t="shared" si="1"/>
        <v>29</v>
      </c>
      <c r="S17" s="18">
        <v>0</v>
      </c>
      <c r="T17" s="18">
        <v>1</v>
      </c>
      <c r="U17" s="26">
        <f t="shared" ref="U17:U22" si="13">ROUND(J17/$D$4*R17,0)</f>
        <v>9425</v>
      </c>
      <c r="V17" s="26">
        <f t="shared" ref="V17:V22" si="14">ROUND(K17/$D$4*R17,0)</f>
        <v>6284</v>
      </c>
      <c r="W17" s="26">
        <f t="shared" ref="W17:W22" si="15">L17/$D$4*R17</f>
        <v>0</v>
      </c>
      <c r="X17" s="26">
        <f t="shared" ref="X17:X22" si="16">ROUND(M17/$D$4*R17,0)</f>
        <v>755</v>
      </c>
      <c r="Y17" s="26">
        <f t="shared" ref="Y17:Y22" si="17">ROUND(O17*S17,0)</f>
        <v>0</v>
      </c>
      <c r="Z17" s="26">
        <v>645.84615384615381</v>
      </c>
      <c r="AA17" s="29">
        <f t="shared" ref="AA17:AA22" si="18">+U17+V17+W17+X17+Y17+Z17</f>
        <v>17109.846153846152</v>
      </c>
      <c r="AB17" s="30">
        <f t="shared" ref="AB17:AB22" si="19">+ROUND(U17*12%,0)</f>
        <v>1131</v>
      </c>
      <c r="AC17" s="30">
        <f t="shared" ref="AC17:AC22" si="20">+CEILING(AA17*0.75%,1)</f>
        <v>129</v>
      </c>
      <c r="AD17" s="19">
        <f t="shared" ref="AD17:AD22" si="21">+AC17+AB17</f>
        <v>1260</v>
      </c>
      <c r="AE17" s="19">
        <f t="shared" ref="AE17:AE22" si="22">AA17-AD17</f>
        <v>15849.846153846152</v>
      </c>
      <c r="AF17" s="20" t="s">
        <v>33</v>
      </c>
      <c r="AG17" s="43" t="s">
        <v>73</v>
      </c>
      <c r="AH17" s="44" t="s">
        <v>65</v>
      </c>
      <c r="AI17" s="31"/>
      <c r="AK17" s="54"/>
    </row>
    <row r="18" spans="1:37" s="21" customFormat="1" ht="30.75" customHeight="1">
      <c r="A18" s="22">
        <v>8</v>
      </c>
      <c r="B18" s="37" t="s">
        <v>84</v>
      </c>
      <c r="C18" s="58" t="s">
        <v>53</v>
      </c>
      <c r="D18" s="58" t="s">
        <v>54</v>
      </c>
      <c r="E18" s="36" t="s">
        <v>35</v>
      </c>
      <c r="F18" s="62">
        <v>101598316925</v>
      </c>
      <c r="G18" s="58">
        <v>6930062659</v>
      </c>
      <c r="H18" s="60">
        <v>36892</v>
      </c>
      <c r="I18" s="58" t="s">
        <v>93</v>
      </c>
      <c r="J18" s="47">
        <v>10075</v>
      </c>
      <c r="K18" s="47">
        <v>6717</v>
      </c>
      <c r="L18" s="47">
        <v>0</v>
      </c>
      <c r="M18" s="47">
        <v>807</v>
      </c>
      <c r="N18" s="48">
        <f t="shared" si="12"/>
        <v>17599</v>
      </c>
      <c r="O18" s="47">
        <v>161</v>
      </c>
      <c r="P18" s="18">
        <v>25</v>
      </c>
      <c r="Q18" s="18">
        <v>5</v>
      </c>
      <c r="R18" s="18">
        <f t="shared" si="1"/>
        <v>30</v>
      </c>
      <c r="S18" s="18">
        <v>0</v>
      </c>
      <c r="T18" s="18">
        <v>1</v>
      </c>
      <c r="U18" s="26">
        <f t="shared" si="13"/>
        <v>9750</v>
      </c>
      <c r="V18" s="26">
        <f t="shared" si="14"/>
        <v>6500</v>
      </c>
      <c r="W18" s="26">
        <f t="shared" si="15"/>
        <v>0</v>
      </c>
      <c r="X18" s="26">
        <f t="shared" si="16"/>
        <v>781</v>
      </c>
      <c r="Y18" s="26">
        <f t="shared" si="17"/>
        <v>0</v>
      </c>
      <c r="Z18" s="26">
        <v>645.84615384615381</v>
      </c>
      <c r="AA18" s="29">
        <f t="shared" si="18"/>
        <v>17676.846153846152</v>
      </c>
      <c r="AB18" s="30">
        <f t="shared" si="19"/>
        <v>1170</v>
      </c>
      <c r="AC18" s="30">
        <f t="shared" si="20"/>
        <v>133</v>
      </c>
      <c r="AD18" s="19">
        <f t="shared" si="21"/>
        <v>1303</v>
      </c>
      <c r="AE18" s="19">
        <f t="shared" si="22"/>
        <v>16373.846153846152</v>
      </c>
      <c r="AF18" s="23" t="s">
        <v>33</v>
      </c>
      <c r="AG18" s="61">
        <v>10090786525</v>
      </c>
      <c r="AH18" s="62" t="s">
        <v>65</v>
      </c>
      <c r="AK18" s="54"/>
    </row>
    <row r="19" spans="1:37" s="21" customFormat="1" ht="30.75" customHeight="1">
      <c r="A19" s="22">
        <v>9</v>
      </c>
      <c r="B19" s="37" t="s">
        <v>85</v>
      </c>
      <c r="C19" s="45" t="s">
        <v>86</v>
      </c>
      <c r="D19" s="45" t="s">
        <v>45</v>
      </c>
      <c r="E19" s="36" t="s">
        <v>35</v>
      </c>
      <c r="F19" s="62">
        <v>101915168875</v>
      </c>
      <c r="G19" s="63">
        <v>1116194017</v>
      </c>
      <c r="H19" s="53" t="s">
        <v>96</v>
      </c>
      <c r="I19" s="45" t="s">
        <v>94</v>
      </c>
      <c r="J19" s="47">
        <v>10075</v>
      </c>
      <c r="K19" s="47">
        <v>6717</v>
      </c>
      <c r="L19" s="47">
        <v>0</v>
      </c>
      <c r="M19" s="47">
        <v>807</v>
      </c>
      <c r="N19" s="48">
        <f t="shared" si="12"/>
        <v>17599</v>
      </c>
      <c r="O19" s="47">
        <v>161</v>
      </c>
      <c r="P19" s="18">
        <v>16</v>
      </c>
      <c r="Q19" s="18">
        <v>2</v>
      </c>
      <c r="R19" s="18">
        <f t="shared" si="1"/>
        <v>18</v>
      </c>
      <c r="S19" s="18">
        <v>0</v>
      </c>
      <c r="T19" s="18"/>
      <c r="U19" s="26">
        <f t="shared" si="13"/>
        <v>5850</v>
      </c>
      <c r="V19" s="26">
        <f t="shared" si="14"/>
        <v>3900</v>
      </c>
      <c r="W19" s="26">
        <f t="shared" si="15"/>
        <v>0</v>
      </c>
      <c r="X19" s="26">
        <f t="shared" si="16"/>
        <v>469</v>
      </c>
      <c r="Y19" s="26">
        <f t="shared" si="17"/>
        <v>0</v>
      </c>
      <c r="Z19" s="26"/>
      <c r="AA19" s="29">
        <f t="shared" si="18"/>
        <v>10219</v>
      </c>
      <c r="AB19" s="30">
        <f t="shared" si="19"/>
        <v>702</v>
      </c>
      <c r="AC19" s="30">
        <f t="shared" si="20"/>
        <v>77</v>
      </c>
      <c r="AD19" s="19">
        <f t="shared" si="21"/>
        <v>779</v>
      </c>
      <c r="AE19" s="19">
        <f t="shared" si="22"/>
        <v>9440</v>
      </c>
      <c r="AF19" s="23" t="s">
        <v>76</v>
      </c>
      <c r="AG19" s="52">
        <v>534100100010713</v>
      </c>
      <c r="AH19" s="52" t="s">
        <v>99</v>
      </c>
      <c r="AK19" s="54"/>
    </row>
    <row r="20" spans="1:37" s="21" customFormat="1" ht="30.75" customHeight="1">
      <c r="A20" s="22">
        <v>10</v>
      </c>
      <c r="B20" s="37" t="s">
        <v>102</v>
      </c>
      <c r="C20" s="45" t="s">
        <v>52</v>
      </c>
      <c r="D20" s="45" t="s">
        <v>87</v>
      </c>
      <c r="E20" s="36" t="s">
        <v>35</v>
      </c>
      <c r="F20" s="62">
        <v>101915168881</v>
      </c>
      <c r="G20" s="63">
        <v>1116194025</v>
      </c>
      <c r="H20" s="53" t="s">
        <v>97</v>
      </c>
      <c r="I20" s="45" t="s">
        <v>94</v>
      </c>
      <c r="J20" s="47">
        <v>10075</v>
      </c>
      <c r="K20" s="47">
        <v>6717</v>
      </c>
      <c r="L20" s="47">
        <v>0</v>
      </c>
      <c r="M20" s="47">
        <v>807</v>
      </c>
      <c r="N20" s="48">
        <f t="shared" si="12"/>
        <v>17599</v>
      </c>
      <c r="O20" s="47">
        <v>161</v>
      </c>
      <c r="P20" s="18">
        <v>17</v>
      </c>
      <c r="Q20" s="18">
        <v>2</v>
      </c>
      <c r="R20" s="18">
        <f t="shared" si="1"/>
        <v>19</v>
      </c>
      <c r="S20" s="18">
        <v>0</v>
      </c>
      <c r="T20" s="18">
        <v>1</v>
      </c>
      <c r="U20" s="26">
        <f t="shared" si="13"/>
        <v>6175</v>
      </c>
      <c r="V20" s="26">
        <f t="shared" si="14"/>
        <v>4117</v>
      </c>
      <c r="W20" s="26">
        <f t="shared" si="15"/>
        <v>0</v>
      </c>
      <c r="X20" s="26">
        <f t="shared" si="16"/>
        <v>495</v>
      </c>
      <c r="Y20" s="26">
        <f t="shared" si="17"/>
        <v>0</v>
      </c>
      <c r="Z20" s="26">
        <v>645.84615384615381</v>
      </c>
      <c r="AA20" s="29">
        <f t="shared" si="18"/>
        <v>11432.846153846154</v>
      </c>
      <c r="AB20" s="30">
        <f t="shared" si="19"/>
        <v>741</v>
      </c>
      <c r="AC20" s="30">
        <f t="shared" si="20"/>
        <v>86</v>
      </c>
      <c r="AD20" s="19">
        <f t="shared" si="21"/>
        <v>827</v>
      </c>
      <c r="AE20" s="19">
        <f t="shared" si="22"/>
        <v>10605.846153846154</v>
      </c>
      <c r="AF20" s="64" t="s">
        <v>104</v>
      </c>
      <c r="AG20" s="52">
        <v>100183302875</v>
      </c>
      <c r="AH20" s="51" t="s">
        <v>100</v>
      </c>
      <c r="AK20" s="54"/>
    </row>
    <row r="21" spans="1:37" s="21" customFormat="1" ht="30.75" customHeight="1">
      <c r="A21" s="22">
        <v>11</v>
      </c>
      <c r="B21" s="37" t="s">
        <v>103</v>
      </c>
      <c r="C21" s="45" t="s">
        <v>88</v>
      </c>
      <c r="D21" s="45" t="s">
        <v>89</v>
      </c>
      <c r="E21" s="36" t="s">
        <v>35</v>
      </c>
      <c r="F21" s="62">
        <v>101915168899</v>
      </c>
      <c r="G21" s="63">
        <v>1116194034</v>
      </c>
      <c r="H21" s="53" t="s">
        <v>98</v>
      </c>
      <c r="I21" s="45" t="s">
        <v>95</v>
      </c>
      <c r="J21" s="47">
        <v>10075</v>
      </c>
      <c r="K21" s="47">
        <v>6717</v>
      </c>
      <c r="L21" s="47">
        <v>0</v>
      </c>
      <c r="M21" s="47">
        <v>807</v>
      </c>
      <c r="N21" s="48">
        <f t="shared" si="12"/>
        <v>17599</v>
      </c>
      <c r="O21" s="47">
        <v>161</v>
      </c>
      <c r="P21" s="18">
        <v>15</v>
      </c>
      <c r="Q21" s="18">
        <v>2</v>
      </c>
      <c r="R21" s="18">
        <f t="shared" si="1"/>
        <v>17</v>
      </c>
      <c r="S21" s="18">
        <v>0</v>
      </c>
      <c r="T21" s="18">
        <v>1</v>
      </c>
      <c r="U21" s="26">
        <f t="shared" si="13"/>
        <v>5525</v>
      </c>
      <c r="V21" s="26">
        <f t="shared" si="14"/>
        <v>3684</v>
      </c>
      <c r="W21" s="26">
        <f t="shared" si="15"/>
        <v>0</v>
      </c>
      <c r="X21" s="26">
        <f t="shared" si="16"/>
        <v>443</v>
      </c>
      <c r="Y21" s="26">
        <f t="shared" si="17"/>
        <v>0</v>
      </c>
      <c r="Z21" s="26">
        <v>645.84615384615381</v>
      </c>
      <c r="AA21" s="29">
        <f t="shared" si="18"/>
        <v>10297.846153846154</v>
      </c>
      <c r="AB21" s="30">
        <f t="shared" si="19"/>
        <v>663</v>
      </c>
      <c r="AC21" s="30">
        <f t="shared" si="20"/>
        <v>78</v>
      </c>
      <c r="AD21" s="19">
        <f t="shared" si="21"/>
        <v>741</v>
      </c>
      <c r="AE21" s="19">
        <f t="shared" si="22"/>
        <v>9556.8461538461543</v>
      </c>
      <c r="AF21" s="64" t="s">
        <v>104</v>
      </c>
      <c r="AG21" s="52">
        <v>100183217957</v>
      </c>
      <c r="AH21" s="51" t="s">
        <v>100</v>
      </c>
      <c r="AK21" s="54"/>
    </row>
    <row r="22" spans="1:37" s="21" customFormat="1" ht="30.75" customHeight="1">
      <c r="A22" s="22">
        <v>12</v>
      </c>
      <c r="B22" s="37" t="s">
        <v>90</v>
      </c>
      <c r="C22" s="59" t="s">
        <v>91</v>
      </c>
      <c r="D22" s="59" t="s">
        <v>92</v>
      </c>
      <c r="E22" s="36" t="s">
        <v>35</v>
      </c>
      <c r="F22" s="62">
        <v>101903671349</v>
      </c>
      <c r="G22" s="63">
        <v>1116193981</v>
      </c>
      <c r="H22" s="55">
        <v>34335</v>
      </c>
      <c r="I22" s="55">
        <v>44903</v>
      </c>
      <c r="J22" s="47">
        <v>10075</v>
      </c>
      <c r="K22" s="47">
        <v>6717</v>
      </c>
      <c r="L22" s="47">
        <v>0</v>
      </c>
      <c r="M22" s="47">
        <v>807</v>
      </c>
      <c r="N22" s="48">
        <f t="shared" si="12"/>
        <v>17599</v>
      </c>
      <c r="O22" s="47">
        <v>161</v>
      </c>
      <c r="P22" s="18">
        <v>25</v>
      </c>
      <c r="Q22" s="18">
        <v>5</v>
      </c>
      <c r="R22" s="18">
        <f t="shared" si="1"/>
        <v>30</v>
      </c>
      <c r="S22" s="18">
        <v>0</v>
      </c>
      <c r="T22" s="18">
        <v>1</v>
      </c>
      <c r="U22" s="26">
        <f t="shared" si="13"/>
        <v>9750</v>
      </c>
      <c r="V22" s="26">
        <f t="shared" si="14"/>
        <v>6500</v>
      </c>
      <c r="W22" s="26">
        <f t="shared" si="15"/>
        <v>0</v>
      </c>
      <c r="X22" s="26">
        <f t="shared" si="16"/>
        <v>781</v>
      </c>
      <c r="Y22" s="26">
        <f t="shared" si="17"/>
        <v>0</v>
      </c>
      <c r="Z22" s="26">
        <v>645.84615384615381</v>
      </c>
      <c r="AA22" s="29">
        <f t="shared" si="18"/>
        <v>17676.846153846152</v>
      </c>
      <c r="AB22" s="30">
        <f t="shared" si="19"/>
        <v>1170</v>
      </c>
      <c r="AC22" s="30">
        <f t="shared" si="20"/>
        <v>133</v>
      </c>
      <c r="AD22" s="19">
        <f t="shared" si="21"/>
        <v>1303</v>
      </c>
      <c r="AE22" s="19">
        <f t="shared" si="22"/>
        <v>16373.846153846152</v>
      </c>
      <c r="AF22" s="64" t="s">
        <v>105</v>
      </c>
      <c r="AG22" s="56">
        <v>602010110010560</v>
      </c>
      <c r="AH22" s="56" t="s">
        <v>101</v>
      </c>
      <c r="AK22" s="54"/>
    </row>
    <row r="23" spans="1:37" s="21" customFormat="1">
      <c r="A23" s="17"/>
      <c r="B23" s="24"/>
      <c r="C23" s="32"/>
      <c r="D23" s="32"/>
      <c r="E23" s="32"/>
      <c r="F23" s="32"/>
      <c r="G23" s="32"/>
      <c r="H23" s="32"/>
      <c r="I23" s="24"/>
      <c r="J23" s="33"/>
      <c r="K23" s="34"/>
      <c r="L23" s="34"/>
      <c r="M23" s="34"/>
      <c r="N23" s="34"/>
      <c r="O23" s="34"/>
      <c r="P23" s="35">
        <f t="shared" ref="P23:AE23" si="23">SUM(P11:P22)</f>
        <v>204</v>
      </c>
      <c r="Q23" s="35">
        <f t="shared" si="23"/>
        <v>37</v>
      </c>
      <c r="R23" s="35">
        <f t="shared" si="23"/>
        <v>241</v>
      </c>
      <c r="S23" s="35">
        <f t="shared" si="23"/>
        <v>0</v>
      </c>
      <c r="T23" s="35">
        <f t="shared" si="23"/>
        <v>9</v>
      </c>
      <c r="U23" s="35">
        <f t="shared" si="23"/>
        <v>78325</v>
      </c>
      <c r="V23" s="35">
        <f t="shared" si="23"/>
        <v>52220</v>
      </c>
      <c r="W23" s="35">
        <f t="shared" si="23"/>
        <v>0</v>
      </c>
      <c r="X23" s="35">
        <f t="shared" si="23"/>
        <v>6276</v>
      </c>
      <c r="Y23" s="35">
        <f t="shared" si="23"/>
        <v>0</v>
      </c>
      <c r="Z23" s="35">
        <f t="shared" si="23"/>
        <v>5812.6153846153848</v>
      </c>
      <c r="AA23" s="35">
        <f t="shared" si="23"/>
        <v>142633.61538461538</v>
      </c>
      <c r="AB23" s="35">
        <f t="shared" si="23"/>
        <v>9399</v>
      </c>
      <c r="AC23" s="35">
        <f t="shared" si="23"/>
        <v>1076</v>
      </c>
      <c r="AD23" s="35">
        <f t="shared" si="23"/>
        <v>10475</v>
      </c>
      <c r="AE23" s="35">
        <f t="shared" si="23"/>
        <v>132158.61538461538</v>
      </c>
      <c r="AF23" s="35"/>
      <c r="AG23" s="27"/>
      <c r="AH23" s="35"/>
    </row>
    <row r="24" spans="1:37">
      <c r="P24" s="25"/>
    </row>
    <row r="26" spans="1:37">
      <c r="P26" s="25"/>
      <c r="Q26" s="25"/>
      <c r="R26" s="25"/>
      <c r="S26" s="25"/>
      <c r="T26" s="25"/>
    </row>
  </sheetData>
  <autoFilter ref="A10:AK23"/>
  <mergeCells count="28">
    <mergeCell ref="AI9:AI10"/>
    <mergeCell ref="G9:G10"/>
    <mergeCell ref="H9:H10"/>
    <mergeCell ref="I9:I10"/>
    <mergeCell ref="J9:N9"/>
    <mergeCell ref="P9:AA9"/>
    <mergeCell ref="AB9:AC9"/>
    <mergeCell ref="AD9:AD10"/>
    <mergeCell ref="AE9:AE10"/>
    <mergeCell ref="AF9:AF10"/>
    <mergeCell ref="AG9:AG10"/>
    <mergeCell ref="AH9:AH10"/>
    <mergeCell ref="A6:D7"/>
    <mergeCell ref="E6:K7"/>
    <mergeCell ref="Y6:AG6"/>
    <mergeCell ref="Y7:AG7"/>
    <mergeCell ref="A9:A10"/>
    <mergeCell ref="B9:B10"/>
    <mergeCell ref="C9:C10"/>
    <mergeCell ref="D9:D10"/>
    <mergeCell ref="E9:E10"/>
    <mergeCell ref="F9:F10"/>
    <mergeCell ref="Y5:AG5"/>
    <mergeCell ref="A1:AG1"/>
    <mergeCell ref="A2:AG2"/>
    <mergeCell ref="A3:AG3"/>
    <mergeCell ref="E4:X4"/>
    <mergeCell ref="Y4:AG4"/>
  </mergeCells>
  <conditionalFormatting sqref="G23:G1048576 G1:G11 G13:G17">
    <cfRule type="duplicateValues" dxfId="0" priority="2"/>
  </conditionalFormatting>
  <pageMargins left="0" right="0" top="0.74803149606299202" bottom="0" header="0.31496062992126" footer="0.31496062992126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PROJECT</vt:lpstr>
      <vt:lpstr>PROJECT!Print_Area</vt:lpstr>
      <vt:lpstr>PROJECT!Print_Titles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Arav</cp:lastModifiedBy>
  <cp:lastPrinted>2023-02-13T09:00:15Z</cp:lastPrinted>
  <dcterms:created xsi:type="dcterms:W3CDTF">2017-11-05T04:48:35Z</dcterms:created>
  <dcterms:modified xsi:type="dcterms:W3CDTF">2023-02-14T05:57:18Z</dcterms:modified>
</cp:coreProperties>
</file>